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.1\Desktop\galf\"/>
    </mc:Choice>
  </mc:AlternateContent>
  <bookViews>
    <workbookView xWindow="120" yWindow="0" windowWidth="17916" windowHeight="9420"/>
  </bookViews>
  <sheets>
    <sheet name="Sheet1" sheetId="1" r:id="rId1"/>
    <sheet name="Sheet3" sheetId="3" r:id="rId2"/>
  </sheets>
  <definedNames>
    <definedName name="_xlnm.Print_Area" localSheetId="0">Sheet1!$A$1:$K$29</definedName>
  </definedNames>
  <calcPr calcId="152511"/>
</workbook>
</file>

<file path=xl/calcChain.xml><?xml version="1.0" encoding="utf-8"?>
<calcChain xmlns="http://schemas.openxmlformats.org/spreadsheetml/2006/main">
  <c r="J7" i="1" l="1"/>
  <c r="H7" i="1"/>
  <c r="F7" i="1"/>
  <c r="J6" i="1"/>
  <c r="H6" i="1"/>
  <c r="F6" i="1"/>
  <c r="D13" i="1"/>
  <c r="F13" i="1" s="1"/>
  <c r="D14" i="1"/>
  <c r="J14" i="1" s="1"/>
  <c r="J12" i="1"/>
  <c r="H12" i="1"/>
  <c r="F12" i="1"/>
  <c r="D9" i="1"/>
  <c r="K7" i="1" l="1"/>
  <c r="K6" i="1"/>
  <c r="H14" i="1"/>
  <c r="J13" i="1"/>
  <c r="F14" i="1"/>
  <c r="K14" i="1" s="1"/>
  <c r="H13" i="1"/>
  <c r="K13" i="1" s="1"/>
  <c r="K12" i="1"/>
  <c r="M16" i="1"/>
  <c r="M17" i="1" s="1"/>
  <c r="M18" i="1" s="1"/>
  <c r="J11" i="1"/>
  <c r="H11" i="1"/>
  <c r="F11" i="1"/>
  <c r="D16" i="1"/>
  <c r="J15" i="1"/>
  <c r="H15" i="1"/>
  <c r="F15" i="1"/>
  <c r="M19" i="1" l="1"/>
  <c r="M20" i="1" s="1"/>
  <c r="K11" i="1"/>
  <c r="K15" i="1"/>
  <c r="J10" i="1"/>
  <c r="H10" i="1"/>
  <c r="F10" i="1"/>
  <c r="J8" i="1"/>
  <c r="H8" i="1"/>
  <c r="F8" i="1"/>
  <c r="M21" i="1" l="1"/>
  <c r="M22" i="1" s="1"/>
  <c r="K8" i="1"/>
  <c r="K10" i="1"/>
  <c r="J5" i="1"/>
  <c r="H5" i="1"/>
  <c r="F5" i="1"/>
  <c r="M23" i="1" l="1"/>
  <c r="K5" i="1"/>
  <c r="J16" i="1" l="1"/>
  <c r="H16" i="1"/>
  <c r="F16" i="1"/>
  <c r="K16" i="1" l="1"/>
  <c r="J9" i="1"/>
  <c r="H9" i="1"/>
  <c r="F9" i="1"/>
  <c r="K9" i="1" l="1"/>
  <c r="F17" i="1" l="1"/>
  <c r="J17" i="1"/>
  <c r="H17" i="1"/>
  <c r="L15" i="1" l="1"/>
  <c r="K17" i="1"/>
  <c r="K18" i="1" s="1"/>
  <c r="K19" i="1" l="1"/>
  <c r="K20" i="1" s="1"/>
  <c r="K21" i="1" s="1"/>
  <c r="K22" i="1" s="1"/>
  <c r="K23" i="1" s="1"/>
  <c r="K24" i="1" l="1"/>
  <c r="K25" i="1" s="1"/>
</calcChain>
</file>

<file path=xl/sharedStrings.xml><?xml version="1.0" encoding="utf-8"?>
<sst xmlns="http://schemas.openxmlformats.org/spreadsheetml/2006/main" count="62" uniqueCount="49">
  <si>
    <t>ganz</t>
  </si>
  <si>
    <t>raodenoba</t>
  </si>
  <si>
    <t xml:space="preserve">masala </t>
  </si>
  <si>
    <t>xelfasi</t>
  </si>
  <si>
    <t>manqana meqanizmebi da transporti</t>
  </si>
  <si>
    <t>sul jami</t>
  </si>
  <si>
    <t>jami</t>
  </si>
  <si>
    <t xml:space="preserve">jami </t>
  </si>
  <si>
    <t xml:space="preserve">samuSaos dasaxeleba </t>
  </si>
  <si>
    <r>
      <t>m</t>
    </r>
    <r>
      <rPr>
        <vertAlign val="superscript"/>
        <sz val="10"/>
        <rFont val="AcadNusx"/>
      </rPr>
      <t>3</t>
    </r>
  </si>
  <si>
    <t xml:space="preserve">erT, fasi </t>
  </si>
  <si>
    <t>erT, fasi</t>
  </si>
  <si>
    <t>#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</si>
  <si>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</si>
  <si>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</si>
  <si>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</si>
  <si>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</si>
  <si>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</si>
  <si>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</si>
  <si>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</si>
  <si>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</si>
  <si>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</si>
  <si>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</si>
  <si>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I</t>
  </si>
  <si>
    <t>gauTvaliswinebeli xarjebi</t>
  </si>
  <si>
    <t>gegmiuri dagroveba</t>
  </si>
  <si>
    <t>zednadebi xarjebi - %</t>
  </si>
  <si>
    <t>dRg - 18 %</t>
  </si>
  <si>
    <t>`S.p.s. saqarTvelos teqnikur jgufi ~</t>
  </si>
  <si>
    <t xml:space="preserve">                             დირექტორი:</t>
  </si>
  <si>
    <t>g.nozaZe</t>
  </si>
  <si>
    <t>t</t>
  </si>
  <si>
    <t>gvirabis mowyoba rkinabetoniT</t>
  </si>
  <si>
    <t>grZ.m</t>
  </si>
  <si>
    <t xml:space="preserve"> m=300 betoniT, hidrosaizolacio danamatiT</t>
  </si>
  <si>
    <t>samSeneblo nagvisa da zedmeti gruntis gatana 20 km-mde manZilze</t>
  </si>
  <si>
    <t xml:space="preserve">droebiTi gamagreba xis elementebiT </t>
  </si>
  <si>
    <t xml:space="preserve">xis masala </t>
  </si>
  <si>
    <t xml:space="preserve">samSeneblo nagvisa da zedmeti gruntis gamotana da datvirTva xeliT avtoTviTmclelze </t>
  </si>
  <si>
    <t xml:space="preserve">q. TbilisSi, wyalsadenis quCaze mdebare savagone Cixidan navTobbazisken mimavali milsadenis koleqtoris aRdgena-gamagrebis
 saorientacio xarjTaRricxva                   </t>
  </si>
  <si>
    <t>arsebuli liTonis  detalebis gawmenda da SeRebva  antikoroziuli saRebaviT ( 2 fena)</t>
  </si>
  <si>
    <r>
      <t>m</t>
    </r>
    <r>
      <rPr>
        <vertAlign val="superscript"/>
        <sz val="10"/>
        <rFont val="AcadNusx"/>
      </rPr>
      <t>2</t>
    </r>
  </si>
  <si>
    <t>antikoroziuli saRebavi</t>
  </si>
  <si>
    <t>kg</t>
  </si>
  <si>
    <t>Jangis gamcleli</t>
  </si>
  <si>
    <t>lt</t>
  </si>
  <si>
    <t>gruntis damuSaveba xeliT rTul pirobebSi</t>
  </si>
  <si>
    <r>
      <t>armatura A</t>
    </r>
    <r>
      <rPr>
        <sz val="10"/>
        <rFont val="Arial"/>
        <family val="2"/>
        <charset val="204"/>
      </rPr>
      <t>A</t>
    </r>
    <r>
      <rPr>
        <sz val="10"/>
        <rFont val="AcadNusx"/>
      </rPr>
      <t>-III DD</t>
    </r>
  </si>
  <si>
    <t xml:space="preserve">arsebuli liTonis  garsacmi milis CaWra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</si>
</sst>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cadNusx"/>
    </font>
    <font>
      <sz val="8"/>
      <name val="Arial"/>
      <family val="2"/>
      <charset val="204"/>
    </font>
    <font>
      <vertAlign val="superscript"/>
      <sz val="10"/>
      <name val="AcadNusx"/>
    </font>
    <font>
      <sz val="10"/>
      <name val="Arial"/>
      <family val="2"/>
      <charset val="204"/>
    </font>
    <font>
      <b/>
      <sz val="11"/>
      <name val="AcadNusx"/>
    </font>
    <font>
      <sz val="10"/>
      <color theme="1"/>
      <name val="AcadNusx"/>
    </font>
    <font>
      <sz val="10"/>
      <color rgb="FFFF0000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I8" sqref="I8"/>
    </sheetView>
  </sheetViews>
  <sheetFormatPr defaultRowHeight="13.2" x14ac:dyDescent="0.25"/>
  <cols>
    <col min="1" max="1" width="3.109375" customWidth="1"/>
    <col min="2" max="2" width="59.44140625" customWidth="1"/>
    <col min="3" max="3" width="6.6640625" customWidth="1"/>
    <col min="4" max="4" width="12" bestFit="1" customWidth="1"/>
    <col min="5" max="5" width="10.88671875" bestFit="1" customWidth="1"/>
    <col min="6" max="6" width="12.33203125" customWidth="1"/>
    <col min="7" max="7" width="10.109375" bestFit="1" customWidth="1"/>
    <col min="8" max="8" width="12.44140625" customWidth="1"/>
    <col min="9" max="9" width="11.5546875" customWidth="1"/>
    <col min="10" max="10" width="12.109375" customWidth="1"/>
    <col min="11" max="11" width="10.33203125" bestFit="1" customWidth="1"/>
  </cols>
  <sheetData>
    <row r="1" spans="1:13" ht="35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ht="36" customHeight="1" x14ac:dyDescent="0.25">
      <c r="A2" s="26" t="s">
        <v>12</v>
      </c>
      <c r="B2" s="29" t="s">
        <v>8</v>
      </c>
      <c r="C2" s="26" t="s">
        <v>0</v>
      </c>
      <c r="D2" s="30" t="s">
        <v>1</v>
      </c>
      <c r="E2" s="26" t="s">
        <v>2</v>
      </c>
      <c r="F2" s="26"/>
      <c r="G2" s="26" t="s">
        <v>3</v>
      </c>
      <c r="H2" s="26"/>
      <c r="I2" s="27" t="s">
        <v>4</v>
      </c>
      <c r="J2" s="28"/>
      <c r="K2" s="26" t="s">
        <v>5</v>
      </c>
    </row>
    <row r="3" spans="1:13" ht="27.75" customHeight="1" x14ac:dyDescent="0.25">
      <c r="A3" s="26"/>
      <c r="B3" s="29"/>
      <c r="C3" s="26"/>
      <c r="D3" s="31"/>
      <c r="E3" s="4" t="s">
        <v>10</v>
      </c>
      <c r="F3" s="4" t="s">
        <v>7</v>
      </c>
      <c r="G3" s="4" t="s">
        <v>11</v>
      </c>
      <c r="H3" s="4" t="s">
        <v>7</v>
      </c>
      <c r="I3" s="4" t="s">
        <v>11</v>
      </c>
      <c r="J3" s="4" t="s">
        <v>6</v>
      </c>
      <c r="K3" s="26"/>
    </row>
    <row r="4" spans="1:13" ht="15" x14ac:dyDescent="0.25">
      <c r="A4" s="4" t="s">
        <v>23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</row>
    <row r="5" spans="1:13" ht="17.399999999999999" x14ac:dyDescent="0.25">
      <c r="A5" s="13">
        <v>2</v>
      </c>
      <c r="B5" s="1" t="s">
        <v>36</v>
      </c>
      <c r="C5" s="1" t="s">
        <v>9</v>
      </c>
      <c r="D5" s="7">
        <v>5</v>
      </c>
      <c r="E5" s="15">
        <v>450</v>
      </c>
      <c r="F5" s="5">
        <f>D5*E5</f>
        <v>2250</v>
      </c>
      <c r="G5" s="16">
        <v>100</v>
      </c>
      <c r="H5" s="5">
        <f>D5*G5</f>
        <v>500</v>
      </c>
      <c r="I5" s="16">
        <v>25</v>
      </c>
      <c r="J5" s="5">
        <f>D5*I5</f>
        <v>125</v>
      </c>
      <c r="K5" s="5">
        <f>F5+H5+J5</f>
        <v>2875</v>
      </c>
    </row>
    <row r="6" spans="1:13" ht="36" customHeight="1" x14ac:dyDescent="0.25">
      <c r="A6" s="25">
        <v>3</v>
      </c>
      <c r="B6" s="6" t="s">
        <v>46</v>
      </c>
      <c r="C6" s="1" t="s">
        <v>9</v>
      </c>
      <c r="D6" s="7">
        <v>23</v>
      </c>
      <c r="E6" s="15"/>
      <c r="F6" s="5">
        <f>E6*D6</f>
        <v>0</v>
      </c>
      <c r="G6" s="16">
        <v>50</v>
      </c>
      <c r="H6" s="5">
        <f>G6*D6</f>
        <v>1150</v>
      </c>
      <c r="I6" s="16">
        <v>5</v>
      </c>
      <c r="J6" s="5">
        <f>I6*D6</f>
        <v>115</v>
      </c>
      <c r="K6" s="5">
        <f t="shared" ref="K6" si="0">F6+H6+J6</f>
        <v>1265</v>
      </c>
    </row>
    <row r="7" spans="1:13" ht="36" customHeight="1" x14ac:dyDescent="0.25">
      <c r="A7" s="25">
        <v>4</v>
      </c>
      <c r="B7" s="6" t="s">
        <v>48</v>
      </c>
      <c r="C7" s="1" t="s">
        <v>33</v>
      </c>
      <c r="D7" s="7">
        <v>50</v>
      </c>
      <c r="E7" s="15"/>
      <c r="F7" s="5">
        <f>E7*D7</f>
        <v>0</v>
      </c>
      <c r="G7" s="16">
        <v>18</v>
      </c>
      <c r="H7" s="5">
        <f>G7*D7</f>
        <v>900</v>
      </c>
      <c r="I7" s="16">
        <v>2</v>
      </c>
      <c r="J7" s="5">
        <f>I7*D7</f>
        <v>100</v>
      </c>
      <c r="K7" s="5">
        <f t="shared" ref="K7" si="1">F7+H7+J7</f>
        <v>1000</v>
      </c>
    </row>
    <row r="8" spans="1:13" ht="36" customHeight="1" x14ac:dyDescent="0.25">
      <c r="A8" s="14">
        <v>5</v>
      </c>
      <c r="B8" s="6" t="s">
        <v>32</v>
      </c>
      <c r="C8" s="1" t="s">
        <v>33</v>
      </c>
      <c r="D8" s="7">
        <v>25</v>
      </c>
      <c r="E8" s="15"/>
      <c r="F8" s="5">
        <f>E8*D8</f>
        <v>0</v>
      </c>
      <c r="G8" s="16">
        <v>600</v>
      </c>
      <c r="H8" s="5">
        <f>G8*D8</f>
        <v>15000</v>
      </c>
      <c r="I8" s="16">
        <v>18</v>
      </c>
      <c r="J8" s="5">
        <f>I8*D8</f>
        <v>450</v>
      </c>
      <c r="K8" s="5">
        <f t="shared" ref="K8" si="2">F8+H8+J8</f>
        <v>15450</v>
      </c>
    </row>
    <row r="9" spans="1:13" ht="36" customHeight="1" x14ac:dyDescent="0.25">
      <c r="A9" s="12"/>
      <c r="B9" s="6" t="s">
        <v>34</v>
      </c>
      <c r="C9" s="1" t="s">
        <v>9</v>
      </c>
      <c r="D9" s="7">
        <f>13.8*1.05</f>
        <v>14.490000000000002</v>
      </c>
      <c r="E9" s="15">
        <v>145</v>
      </c>
      <c r="F9" s="5">
        <f>D9*E9</f>
        <v>2101.0500000000002</v>
      </c>
      <c r="G9" s="16"/>
      <c r="H9" s="5">
        <f>D9*G9</f>
        <v>0</v>
      </c>
      <c r="I9" s="16">
        <v>15</v>
      </c>
      <c r="J9" s="5">
        <f>D9*I9</f>
        <v>217.35000000000002</v>
      </c>
      <c r="K9" s="5">
        <f>F9+H9+J9</f>
        <v>2318.4</v>
      </c>
    </row>
    <row r="10" spans="1:13" ht="30" customHeight="1" x14ac:dyDescent="0.25">
      <c r="A10" s="18"/>
      <c r="B10" s="19" t="s">
        <v>47</v>
      </c>
      <c r="C10" s="1" t="s">
        <v>31</v>
      </c>
      <c r="D10" s="7">
        <v>0.75</v>
      </c>
      <c r="E10" s="15">
        <v>1137</v>
      </c>
      <c r="F10" s="5">
        <f>E10*D10</f>
        <v>852.75</v>
      </c>
      <c r="G10" s="16"/>
      <c r="H10" s="5">
        <f>G10*D10</f>
        <v>0</v>
      </c>
      <c r="I10" s="16">
        <v>50</v>
      </c>
      <c r="J10" s="5">
        <f>I10*D10</f>
        <v>37.5</v>
      </c>
      <c r="K10" s="5">
        <f>J10+H10+F10</f>
        <v>890.25</v>
      </c>
    </row>
    <row r="11" spans="1:13" ht="17.399999999999999" x14ac:dyDescent="0.25">
      <c r="A11" s="20"/>
      <c r="B11" s="1" t="s">
        <v>37</v>
      </c>
      <c r="C11" s="1" t="s">
        <v>9</v>
      </c>
      <c r="D11" s="7">
        <v>2.5</v>
      </c>
      <c r="E11" s="15">
        <v>450</v>
      </c>
      <c r="F11" s="5">
        <f>D11*E11</f>
        <v>1125</v>
      </c>
      <c r="G11" s="16"/>
      <c r="H11" s="5">
        <f>D11*G11</f>
        <v>0</v>
      </c>
      <c r="I11" s="16">
        <v>25</v>
      </c>
      <c r="J11" s="5">
        <f>D11*I11</f>
        <v>62.5</v>
      </c>
      <c r="K11" s="5">
        <f>F11+H11+J11</f>
        <v>1187.5</v>
      </c>
    </row>
    <row r="12" spans="1:13" ht="30" x14ac:dyDescent="0.25">
      <c r="A12" s="25">
        <v>6</v>
      </c>
      <c r="B12" s="6" t="s">
        <v>40</v>
      </c>
      <c r="C12" s="1" t="s">
        <v>41</v>
      </c>
      <c r="D12" s="7">
        <v>60</v>
      </c>
      <c r="E12" s="15"/>
      <c r="F12" s="5">
        <f>E12*D12</f>
        <v>0</v>
      </c>
      <c r="G12" s="16">
        <v>4</v>
      </c>
      <c r="H12" s="5">
        <f>G12*D12</f>
        <v>240</v>
      </c>
      <c r="I12" s="16">
        <v>0.7</v>
      </c>
      <c r="J12" s="5">
        <f>I12*D12</f>
        <v>42</v>
      </c>
      <c r="K12" s="5">
        <f t="shared" ref="K12:K14" si="3">F12+H12+J12</f>
        <v>282</v>
      </c>
    </row>
    <row r="13" spans="1:13" ht="15" x14ac:dyDescent="0.25">
      <c r="A13" s="25"/>
      <c r="B13" s="6" t="s">
        <v>44</v>
      </c>
      <c r="C13" s="1" t="s">
        <v>45</v>
      </c>
      <c r="D13" s="7">
        <f>D12*0.1</f>
        <v>6</v>
      </c>
      <c r="E13" s="15">
        <v>5</v>
      </c>
      <c r="F13" s="5">
        <f>E13*D13</f>
        <v>30</v>
      </c>
      <c r="G13" s="16">
        <v>5</v>
      </c>
      <c r="H13" s="5">
        <f>G13*D13</f>
        <v>30</v>
      </c>
      <c r="I13" s="16">
        <v>1.7</v>
      </c>
      <c r="J13" s="5">
        <f>I13*D13</f>
        <v>10.199999999999999</v>
      </c>
      <c r="K13" s="5">
        <f t="shared" ref="K13" si="4">F13+H13+J13</f>
        <v>70.2</v>
      </c>
    </row>
    <row r="14" spans="1:13" ht="15" x14ac:dyDescent="0.25">
      <c r="A14" s="25"/>
      <c r="B14" s="6" t="s">
        <v>42</v>
      </c>
      <c r="C14" s="1" t="s">
        <v>43</v>
      </c>
      <c r="D14" s="7">
        <f>D12*0.3</f>
        <v>18</v>
      </c>
      <c r="E14" s="15">
        <v>6</v>
      </c>
      <c r="F14" s="5">
        <f>E14*D14</f>
        <v>108</v>
      </c>
      <c r="G14" s="16"/>
      <c r="H14" s="5">
        <f>G14*D14</f>
        <v>0</v>
      </c>
      <c r="I14" s="16"/>
      <c r="J14" s="5">
        <f>I14*D14</f>
        <v>0</v>
      </c>
      <c r="K14" s="5">
        <f t="shared" si="3"/>
        <v>108</v>
      </c>
    </row>
    <row r="15" spans="1:13" ht="30" x14ac:dyDescent="0.25">
      <c r="A15" s="14">
        <v>7</v>
      </c>
      <c r="B15" s="1" t="s">
        <v>38</v>
      </c>
      <c r="C15" s="1" t="s">
        <v>9</v>
      </c>
      <c r="D15" s="7">
        <v>23</v>
      </c>
      <c r="E15" s="15"/>
      <c r="F15" s="5">
        <f>D15*E15</f>
        <v>0</v>
      </c>
      <c r="G15" s="16">
        <v>15</v>
      </c>
      <c r="H15" s="5">
        <f>D15*G15</f>
        <v>345</v>
      </c>
      <c r="I15" s="16">
        <v>0</v>
      </c>
      <c r="J15" s="5">
        <f>D15*I15</f>
        <v>0</v>
      </c>
      <c r="K15" s="5">
        <f>F15+H15+J15</f>
        <v>345</v>
      </c>
      <c r="L15" s="17">
        <f>SUM(F17,H17,J17)</f>
        <v>26321.27</v>
      </c>
      <c r="M15">
        <v>1190</v>
      </c>
    </row>
    <row r="16" spans="1:13" ht="30" x14ac:dyDescent="0.25">
      <c r="A16" s="12">
        <v>8</v>
      </c>
      <c r="B16" s="1" t="s">
        <v>35</v>
      </c>
      <c r="C16" s="1" t="s">
        <v>31</v>
      </c>
      <c r="D16" s="7">
        <f>D15*1.8</f>
        <v>41.4</v>
      </c>
      <c r="E16" s="15"/>
      <c r="F16" s="5">
        <f>D16*E16</f>
        <v>0</v>
      </c>
      <c r="G16" s="16">
        <v>3</v>
      </c>
      <c r="H16" s="5">
        <f>D16*G16</f>
        <v>124.19999999999999</v>
      </c>
      <c r="I16" s="16">
        <v>9.8000000000000007</v>
      </c>
      <c r="J16" s="5">
        <f>D16*I16</f>
        <v>405.72</v>
      </c>
      <c r="K16" s="5">
        <f>F16+H16+J16</f>
        <v>529.92000000000007</v>
      </c>
      <c r="M16" s="5">
        <f>M15*D18</f>
        <v>0</v>
      </c>
    </row>
    <row r="17" spans="1:13" ht="15" x14ac:dyDescent="0.25">
      <c r="A17" s="12"/>
      <c r="B17" s="2" t="s">
        <v>6</v>
      </c>
      <c r="C17" s="4"/>
      <c r="D17" s="4"/>
      <c r="E17" s="4"/>
      <c r="F17" s="5">
        <f>SUM(F5:F16)</f>
        <v>6466.8</v>
      </c>
      <c r="G17" s="4"/>
      <c r="H17" s="5">
        <f>SUM(H5:H16)</f>
        <v>18289.2</v>
      </c>
      <c r="I17" s="4"/>
      <c r="J17" s="5">
        <f>SUM(J5:J16)</f>
        <v>1565.27</v>
      </c>
      <c r="K17" s="5">
        <f>SUM(K5:K16)</f>
        <v>26321.270000000004</v>
      </c>
      <c r="M17" s="5">
        <f>SUM(M15:M16)</f>
        <v>1190</v>
      </c>
    </row>
    <row r="18" spans="1:13" ht="15" x14ac:dyDescent="0.25">
      <c r="A18" s="12"/>
      <c r="B18" s="2" t="s">
        <v>26</v>
      </c>
      <c r="C18" s="9">
        <v>0.1</v>
      </c>
      <c r="D18" s="4"/>
      <c r="E18" s="4"/>
      <c r="F18" s="4"/>
      <c r="G18" s="4"/>
      <c r="H18" s="4"/>
      <c r="I18" s="4"/>
      <c r="J18" s="4"/>
      <c r="K18" s="5">
        <f>K17*C18</f>
        <v>2632.1270000000004</v>
      </c>
      <c r="M18" s="5">
        <f>C20*M17</f>
        <v>95.2</v>
      </c>
    </row>
    <row r="19" spans="1:13" ht="15" x14ac:dyDescent="0.25">
      <c r="A19" s="12"/>
      <c r="B19" s="2" t="s">
        <v>6</v>
      </c>
      <c r="C19" s="4"/>
      <c r="D19" s="4"/>
      <c r="E19" s="4"/>
      <c r="F19" s="4"/>
      <c r="G19" s="4"/>
      <c r="H19" s="4"/>
      <c r="I19" s="4"/>
      <c r="J19" s="4"/>
      <c r="K19" s="5">
        <f>SUM(K17:K18)</f>
        <v>28953.397000000004</v>
      </c>
      <c r="M19" s="5">
        <f>SUM(M17:M18)</f>
        <v>1285.2</v>
      </c>
    </row>
    <row r="20" spans="1:13" ht="15" x14ac:dyDescent="0.25">
      <c r="A20" s="12"/>
      <c r="B20" s="2" t="s">
        <v>25</v>
      </c>
      <c r="C20" s="9">
        <v>0.08</v>
      </c>
      <c r="D20" s="4"/>
      <c r="E20" s="4"/>
      <c r="F20" s="4"/>
      <c r="G20" s="4"/>
      <c r="H20" s="4"/>
      <c r="I20" s="4"/>
      <c r="J20" s="4"/>
      <c r="K20" s="5">
        <f>C20*K19</f>
        <v>2316.2717600000005</v>
      </c>
      <c r="M20" s="5">
        <f>M19*C22</f>
        <v>38.555999999999997</v>
      </c>
    </row>
    <row r="21" spans="1:13" ht="15" x14ac:dyDescent="0.25">
      <c r="A21" s="12"/>
      <c r="B21" s="2" t="s">
        <v>6</v>
      </c>
      <c r="C21" s="4"/>
      <c r="D21" s="4"/>
      <c r="E21" s="4"/>
      <c r="F21" s="4"/>
      <c r="G21" s="4"/>
      <c r="H21" s="4"/>
      <c r="I21" s="4"/>
      <c r="J21" s="4"/>
      <c r="K21" s="5">
        <f>SUM(K19:K20)</f>
        <v>31269.668760000004</v>
      </c>
      <c r="M21" s="5">
        <f>SUM(M19:M20)</f>
        <v>1323.7560000000001</v>
      </c>
    </row>
    <row r="22" spans="1:13" ht="15" x14ac:dyDescent="0.25">
      <c r="A22" s="12"/>
      <c r="B22" s="2" t="s">
        <v>24</v>
      </c>
      <c r="C22" s="9">
        <v>0.03</v>
      </c>
      <c r="D22" s="4"/>
      <c r="E22" s="4"/>
      <c r="F22" s="4"/>
      <c r="G22" s="4"/>
      <c r="H22" s="4"/>
      <c r="I22" s="4"/>
      <c r="J22" s="4"/>
      <c r="K22" s="5">
        <f>K21*C22</f>
        <v>938.09006280000006</v>
      </c>
      <c r="M22" s="11">
        <f>M21*C24</f>
        <v>238.27608000000001</v>
      </c>
    </row>
    <row r="23" spans="1:13" ht="15" x14ac:dyDescent="0.25">
      <c r="A23" s="12"/>
      <c r="B23" s="2" t="s">
        <v>6</v>
      </c>
      <c r="C23" s="4"/>
      <c r="D23" s="4"/>
      <c r="E23" s="4"/>
      <c r="F23" s="4"/>
      <c r="G23" s="4"/>
      <c r="H23" s="4"/>
      <c r="I23" s="4"/>
      <c r="J23" s="4"/>
      <c r="K23" s="5">
        <f>SUM(K21:K22)</f>
        <v>32207.758822800006</v>
      </c>
      <c r="M23" s="11">
        <f>SUM(M21:M22)</f>
        <v>1562.0320800000002</v>
      </c>
    </row>
    <row r="24" spans="1:13" ht="15" x14ac:dyDescent="0.25">
      <c r="A24" s="12"/>
      <c r="B24" s="2" t="s">
        <v>27</v>
      </c>
      <c r="C24" s="10">
        <v>0.18</v>
      </c>
      <c r="D24" s="8"/>
      <c r="E24" s="8"/>
      <c r="F24" s="8"/>
      <c r="G24" s="8"/>
      <c r="H24" s="8"/>
      <c r="I24" s="8"/>
      <c r="J24" s="8"/>
      <c r="K24" s="11">
        <f>K23*C24</f>
        <v>5797.3965881040012</v>
      </c>
      <c r="M24" s="24"/>
    </row>
    <row r="25" spans="1:13" ht="15" x14ac:dyDescent="0.25">
      <c r="A25" s="12"/>
      <c r="B25" s="2" t="s">
        <v>6</v>
      </c>
      <c r="C25" s="8"/>
      <c r="D25" s="8"/>
      <c r="E25" s="8"/>
      <c r="F25" s="8"/>
      <c r="G25" s="8"/>
      <c r="H25" s="8"/>
      <c r="I25" s="8"/>
      <c r="J25" s="8"/>
      <c r="K25" s="11">
        <f>SUM(K23:K24)</f>
        <v>38005.155410904008</v>
      </c>
    </row>
    <row r="26" spans="1:13" ht="15" x14ac:dyDescent="0.25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4"/>
    </row>
    <row r="27" spans="1:13" ht="15" x14ac:dyDescent="0.35">
      <c r="A27" s="3"/>
      <c r="B27" s="3" t="s">
        <v>28</v>
      </c>
      <c r="C27" s="3"/>
      <c r="D27" s="3"/>
      <c r="E27" s="3"/>
      <c r="F27" s="3"/>
      <c r="G27" s="3"/>
      <c r="H27" s="3"/>
      <c r="I27" s="3"/>
      <c r="J27" s="3"/>
      <c r="K27" s="3"/>
    </row>
    <row r="28" spans="1:13" ht="1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3" ht="15" x14ac:dyDescent="0.35">
      <c r="A29" s="3"/>
      <c r="B29" s="3" t="s">
        <v>29</v>
      </c>
      <c r="C29" s="3"/>
      <c r="D29" s="3"/>
      <c r="E29" s="3"/>
      <c r="F29" s="3"/>
      <c r="G29" s="3"/>
      <c r="H29" s="3"/>
      <c r="I29" s="3" t="s">
        <v>30</v>
      </c>
      <c r="J29" s="3"/>
      <c r="K29" s="3"/>
    </row>
    <row r="30" spans="1:13" ht="1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1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3" ht="1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mergeCells count="9">
    <mergeCell ref="A1:K1"/>
    <mergeCell ref="A2:A3"/>
    <mergeCell ref="E2:F2"/>
    <mergeCell ref="G2:H2"/>
    <mergeCell ref="I2:J2"/>
    <mergeCell ref="K2:K3"/>
    <mergeCell ref="B2:B3"/>
    <mergeCell ref="C2:C3"/>
    <mergeCell ref="D2:D3"/>
  </mergeCells>
  <phoneticPr fontId="3" type="noConversion"/>
  <pageMargins left="0.15748031496062992" right="0.15748031496062992" top="0.6692913385826772" bottom="0.51181102362204722" header="0.23622047244094491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RePack by Diakov</cp:lastModifiedBy>
  <cp:lastPrinted>2016-04-12T10:00:12Z</cp:lastPrinted>
  <dcterms:created xsi:type="dcterms:W3CDTF">1996-10-14T23:33:28Z</dcterms:created>
  <dcterms:modified xsi:type="dcterms:W3CDTF">2017-09-14T11:54:59Z</dcterms:modified>
</cp:coreProperties>
</file>